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<sst xmlns="http://schemas.openxmlformats.org/spreadsheetml/2006/main" count="216" uniqueCount="168">
  <si>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</si>
  <si>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</si>
  <si>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</si>
  <si>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</si>
  <si>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</si>
  <si>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</si>
  <si>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</si>
  <si>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</si>
  <si>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</si>
  <si>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</si>
  <si>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</si>
  <si>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</si>
  <si>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</si>
  <si>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</si>
  <si>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</si>
  <si>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</si>
  <si>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</si>
  <si>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</si>
  <si>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</si>
  <si>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</si>
  <si>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</si>
  <si>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</si>
  <si>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</si>
  <si>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</si>
  <si>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</si>
  <si>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</si>
  <si>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</si>
  <si>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</si>
  <si>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</si>
  <si>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</si>
  <si>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</si>
  <si>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</si>
  <si>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</si>
  <si>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</si>
  <si>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</si>
  <si>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</si>
  <si>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</si>
  <si>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</si>
  <si>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</si>
  <si>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</si>
  <si>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</si>
  <si>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</si>
  <si>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</si>
  <si>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</si>
  <si>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</si>
  <si>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</si>
  <si>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</si>
  <si>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</si>
  <si>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</si>
  <si>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</si>
  <si>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</si>
  <si>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</si>
  <si>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</si>
  <si>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</si>
  <si>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</si>
  <si>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</si>
  <si>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</si>
  <si>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</si>
  <si>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</si>
  <si>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</si>
  <si>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</si>
  <si>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</si>
  <si>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</si>
  <si>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</si>
  <si>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</si>
  <si>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</si>
  <si>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</si>
  <si>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</si>
  <si>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</si>
  <si>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</si>
  <si>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</si>
  <si>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</si>
  <si>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</si>
  <si>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</si>
  <si>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</si>
  <si>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</si>
  <si>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</si>
  <si>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</si>
  <si>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</si>
  <si>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</si>
  <si>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</si>
  <si>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</si>
  <si>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</si>
  <si>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</si>
  <si>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</si>
  <si>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</si>
  <si>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</si>
  <si>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</si>
  <si>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</si>
  <si>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</si>
  <si>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</si>
  <si>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01040020460500213</t>
  </si>
  <si>
    <t>01040020460500222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</si>
  <si>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</si>
  <si>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</si>
  <si>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</si>
  <si>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</si>
  <si>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</si>
  <si>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</si>
  <si>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08014429900001226</t>
  </si>
  <si>
    <t>Заработная плата</t>
  </si>
  <si>
    <t>Начисления на оплату труда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</si>
  <si>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</si>
  <si>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</si>
  <si>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</si>
  <si>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</si>
  <si>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</si>
  <si>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</si>
  <si>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</si>
  <si>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</si>
  <si>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</si>
  <si>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</si>
  <si>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</si>
  <si>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</si>
  <si>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</si>
  <si>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</si>
  <si>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84220201001100101151</t>
  </si>
  <si>
    <t>Л.Е.Щербакава</t>
  </si>
  <si>
    <t>84220204999105002151.</t>
  </si>
  <si>
    <t>Содержание автомобильных дорог общего пользования</t>
  </si>
  <si>
    <t>В.М.Белый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</si>
  <si>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</si>
  <si>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</si>
  <si>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</si>
  <si>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</si>
  <si>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</si>
  <si>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</si>
  <si>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</si>
  <si>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</si>
  <si>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</si>
  <si>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Налог на имущество</t>
  </si>
  <si>
    <t>84220204999107594151.</t>
  </si>
  <si>
    <t>18210606043101000110.</t>
  </si>
  <si>
    <t>84220204999101003151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</si>
  <si>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</si>
  <si>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18210601030101000110</t>
  </si>
  <si>
    <t>Прочие неналоговые доходы бюджетов сельских поселений</t>
  </si>
  <si>
    <t>84211705050100000180</t>
  </si>
  <si>
    <t>00001023110000280121</t>
  </si>
  <si>
    <t>00001023110000280129</t>
  </si>
  <si>
    <t>00001043110000280121</t>
  </si>
  <si>
    <t>00001043110000280129</t>
  </si>
  <si>
    <t>00001043110010210121</t>
  </si>
  <si>
    <t>00001043110010210129</t>
  </si>
  <si>
    <t>00001133410075140244</t>
  </si>
  <si>
    <t>00002033510051180121</t>
  </si>
  <si>
    <t>00002033510051180129</t>
  </si>
  <si>
    <t>00001043110000280244</t>
  </si>
  <si>
    <t>00001043110000280852</t>
  </si>
  <si>
    <t>00001113310000000870</t>
  </si>
  <si>
    <t>00002033510051180244</t>
  </si>
  <si>
    <t>00003100100000360244</t>
  </si>
  <si>
    <t>00003140100000360244</t>
  </si>
  <si>
    <t>Закупки товаров, работ и услуг</t>
  </si>
  <si>
    <t>Перечисления другим бюджетам бюджетной системы РФ</t>
  </si>
  <si>
    <t>00005020110000310244</t>
  </si>
  <si>
    <t>00014033600000010540.</t>
  </si>
  <si>
    <t>00005030110000320244</t>
  </si>
  <si>
    <t>на  01 марта   2016г</t>
  </si>
  <si>
    <t>01.03.2016</t>
  </si>
  <si>
    <t>00005050110000310244</t>
  </si>
  <si>
    <t>84220204999107393151.</t>
  </si>
  <si>
    <t>0000409012007393244</t>
  </si>
  <si>
    <t>0000409012008508244</t>
  </si>
  <si>
    <t>"09" февраля  2016  г.</t>
  </si>
  <si>
    <t>84201050201100000510.</t>
  </si>
  <si>
    <t>84201050201100000610.</t>
  </si>
  <si>
    <t>84220203024107514151.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</si>
</sst>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H37" sqref="H37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158</v>
      </c>
      <c r="F3" s="13"/>
      <c r="G3" s="13"/>
      <c r="H3" s="13" t="s">
        <v>33</v>
      </c>
      <c r="I3" s="19" t="s">
        <v>159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113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126</v>
      </c>
      <c r="I6" s="19" t="s">
        <v>127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9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70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1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G17+G18+G19+G20+G21+G22+G25+G26+G27+G28+G29+G30+G31+G32+G33+G34+G35+G36+G37</f>
        <v>4227531</v>
      </c>
      <c r="H15" s="49">
        <f>H17+H18+H19+H20+H21+H22+H25+H26+H27+H28+H29+H30+H31+H32+H33+H34+H35+H36+H37</f>
        <v>586984.25</v>
      </c>
      <c r="I15" s="50">
        <f>I16</f>
        <v>871698.75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/>
      <c r="H16" s="49"/>
      <c r="I16" s="50">
        <f>I17+I18+I19+I20+I21+I22+I25+I27+I28+I37</f>
        <v>871698.75</v>
      </c>
    </row>
    <row r="17" spans="1:10" ht="78.75">
      <c r="A17" s="55" t="s">
        <v>110</v>
      </c>
      <c r="B17" s="35">
        <v>1</v>
      </c>
      <c r="C17" s="35">
        <v>110</v>
      </c>
      <c r="D17" s="53"/>
      <c r="E17" s="52" t="s">
        <v>114</v>
      </c>
      <c r="F17" s="52" t="s">
        <v>68</v>
      </c>
      <c r="G17" s="48">
        <v>157500</v>
      </c>
      <c r="H17" s="49">
        <v>20596.5</v>
      </c>
      <c r="I17" s="50">
        <f aca="true" t="shared" si="0" ref="I17:I39">IF(ISNUMBER(G17),G17,0)-IF(ISNUMBER(H17),H17,0)</f>
        <v>136903.5</v>
      </c>
      <c r="J17" t="s">
        <v>108</v>
      </c>
    </row>
    <row r="18" spans="1:10" ht="67.5">
      <c r="A18" s="55" t="s">
        <v>115</v>
      </c>
      <c r="B18" s="35">
        <v>1</v>
      </c>
      <c r="C18" s="35">
        <v>110</v>
      </c>
      <c r="D18" s="53"/>
      <c r="E18" s="52" t="s">
        <v>121</v>
      </c>
      <c r="F18" s="52" t="s">
        <v>68</v>
      </c>
      <c r="G18" s="48">
        <v>13000</v>
      </c>
      <c r="H18" s="49">
        <v>1066.2</v>
      </c>
      <c r="I18" s="50">
        <f>IF(ISNUMBER(G18),G18,0)-IF(ISNUMBER(H18),H18,0)</f>
        <v>11933.8</v>
      </c>
      <c r="J18" t="s">
        <v>108</v>
      </c>
    </row>
    <row r="19" spans="1:10" ht="78.75">
      <c r="A19" s="55" t="s">
        <v>110</v>
      </c>
      <c r="B19" s="35">
        <v>1</v>
      </c>
      <c r="C19" s="35">
        <v>110</v>
      </c>
      <c r="D19" s="53"/>
      <c r="E19" s="52" t="s">
        <v>122</v>
      </c>
      <c r="F19" s="52" t="s">
        <v>68</v>
      </c>
      <c r="G19" s="48">
        <v>300</v>
      </c>
      <c r="H19" s="49">
        <v>21.64</v>
      </c>
      <c r="I19" s="50">
        <f>IF(ISNUMBER(G19),G19,0)-IF(ISNUMBER(H19),H19,0)</f>
        <v>278.36</v>
      </c>
      <c r="J19" t="s">
        <v>108</v>
      </c>
    </row>
    <row r="20" spans="1:9" ht="78.75">
      <c r="A20" s="55" t="s">
        <v>110</v>
      </c>
      <c r="B20" s="35"/>
      <c r="C20" s="35"/>
      <c r="D20" s="53"/>
      <c r="E20" s="52" t="s">
        <v>123</v>
      </c>
      <c r="F20" s="52"/>
      <c r="G20" s="48">
        <v>30100</v>
      </c>
      <c r="H20" s="49">
        <v>1695.08</v>
      </c>
      <c r="I20" s="50">
        <f>G20-H20</f>
        <v>28404.92</v>
      </c>
    </row>
    <row r="21" spans="1:9" ht="33.75">
      <c r="A21" s="55" t="s">
        <v>80</v>
      </c>
      <c r="B21" s="35">
        <v>1</v>
      </c>
      <c r="C21" s="35">
        <v>110</v>
      </c>
      <c r="D21" s="53"/>
      <c r="E21" s="52" t="s">
        <v>124</v>
      </c>
      <c r="F21" s="52" t="s">
        <v>69</v>
      </c>
      <c r="G21" s="48">
        <v>-2600</v>
      </c>
      <c r="H21" s="49">
        <v>-222.17</v>
      </c>
      <c r="I21" s="50">
        <f>G21+-H21</f>
        <v>-2377.83</v>
      </c>
    </row>
    <row r="22" spans="1:9" ht="12.75">
      <c r="A22" s="55" t="s">
        <v>130</v>
      </c>
      <c r="B22" s="35"/>
      <c r="C22" s="35"/>
      <c r="D22" s="53"/>
      <c r="E22" s="52" t="s">
        <v>135</v>
      </c>
      <c r="F22" s="52"/>
      <c r="G22" s="48"/>
      <c r="H22" s="49"/>
      <c r="I22" s="50">
        <f>H22-G22</f>
        <v>0</v>
      </c>
    </row>
    <row r="23" spans="1:9" ht="1.5" customHeight="1">
      <c r="A23" s="55"/>
      <c r="B23" s="35">
        <v>1</v>
      </c>
      <c r="C23" s="35">
        <v>110</v>
      </c>
      <c r="D23" s="53"/>
      <c r="E23" s="57"/>
      <c r="F23" s="52" t="s">
        <v>70</v>
      </c>
      <c r="G23" s="48"/>
      <c r="H23" s="49">
        <v>3994</v>
      </c>
      <c r="I23" s="50"/>
    </row>
    <row r="24" spans="1:9" ht="22.5" hidden="1">
      <c r="A24" s="55"/>
      <c r="B24" s="35">
        <v>1</v>
      </c>
      <c r="C24" s="35">
        <v>110</v>
      </c>
      <c r="D24" s="53"/>
      <c r="E24" s="57"/>
      <c r="F24" s="52" t="s">
        <v>71</v>
      </c>
      <c r="G24" s="48"/>
      <c r="H24" s="49"/>
      <c r="I24" s="50">
        <f t="shared" si="0"/>
        <v>0</v>
      </c>
    </row>
    <row r="25" spans="1:9" ht="157.5">
      <c r="A25" s="55" t="s">
        <v>134</v>
      </c>
      <c r="B25" s="35"/>
      <c r="C25" s="35"/>
      <c r="D25" s="53"/>
      <c r="E25" s="57" t="s">
        <v>132</v>
      </c>
      <c r="F25" s="52"/>
      <c r="G25" s="48">
        <v>4000</v>
      </c>
      <c r="H25" s="49"/>
      <c r="I25" s="50">
        <f>G25-H25</f>
        <v>4000</v>
      </c>
    </row>
    <row r="26" spans="1:9" ht="135">
      <c r="A26" s="55" t="s">
        <v>81</v>
      </c>
      <c r="B26" s="35">
        <v>1</v>
      </c>
      <c r="C26" s="35">
        <v>120</v>
      </c>
      <c r="D26" s="53"/>
      <c r="E26" s="52" t="s">
        <v>111</v>
      </c>
      <c r="F26" s="52" t="s">
        <v>72</v>
      </c>
      <c r="G26" s="48"/>
      <c r="H26" s="49"/>
      <c r="I26" s="50">
        <f t="shared" si="0"/>
        <v>0</v>
      </c>
    </row>
    <row r="27" spans="1:9" ht="33.75">
      <c r="A27" s="55" t="s">
        <v>112</v>
      </c>
      <c r="B27" s="35">
        <v>1</v>
      </c>
      <c r="C27" s="35">
        <v>130</v>
      </c>
      <c r="D27" s="53"/>
      <c r="E27" s="52" t="s">
        <v>125</v>
      </c>
      <c r="F27" s="52" t="s">
        <v>73</v>
      </c>
      <c r="G27" s="48">
        <v>770000</v>
      </c>
      <c r="H27" s="49">
        <v>77884</v>
      </c>
      <c r="I27" s="50">
        <f t="shared" si="0"/>
        <v>692116</v>
      </c>
    </row>
    <row r="28" spans="1:9" ht="33.75">
      <c r="A28" s="55" t="s">
        <v>136</v>
      </c>
      <c r="B28" s="35"/>
      <c r="C28" s="35"/>
      <c r="D28" s="53"/>
      <c r="E28" s="52" t="s">
        <v>137</v>
      </c>
      <c r="F28" s="52"/>
      <c r="G28" s="48"/>
      <c r="H28" s="49"/>
      <c r="I28" s="50">
        <f>H28-G28</f>
        <v>0</v>
      </c>
    </row>
    <row r="29" spans="1:9" ht="78.75">
      <c r="A29" s="55" t="s">
        <v>82</v>
      </c>
      <c r="B29" s="35">
        <v>1</v>
      </c>
      <c r="C29" s="35">
        <v>151</v>
      </c>
      <c r="D29" s="53"/>
      <c r="E29" s="52" t="s">
        <v>116</v>
      </c>
      <c r="F29" s="52" t="s">
        <v>74</v>
      </c>
      <c r="G29" s="48">
        <v>820370</v>
      </c>
      <c r="H29" s="49">
        <v>339889</v>
      </c>
      <c r="I29" s="50">
        <f t="shared" si="0"/>
        <v>480481</v>
      </c>
    </row>
    <row r="30" spans="1:9" ht="78.75">
      <c r="A30" s="55" t="s">
        <v>83</v>
      </c>
      <c r="B30" s="35">
        <v>1</v>
      </c>
      <c r="C30" s="35">
        <v>151</v>
      </c>
      <c r="D30" s="53"/>
      <c r="E30" s="57" t="str">
        <f>IF(ISBLANK(F30),"",REPLACE(F30,1,3,"000"))</f>
        <v>00020201001100102151</v>
      </c>
      <c r="F30" s="52" t="s">
        <v>75</v>
      </c>
      <c r="G30" s="48">
        <v>19534</v>
      </c>
      <c r="H30" s="49">
        <v>3254</v>
      </c>
      <c r="I30" s="50">
        <f t="shared" si="0"/>
        <v>16280</v>
      </c>
    </row>
    <row r="31" spans="1:9" ht="45">
      <c r="A31" s="55" t="s">
        <v>128</v>
      </c>
      <c r="B31" s="35"/>
      <c r="C31" s="35"/>
      <c r="D31" s="53"/>
      <c r="E31" s="57" t="s">
        <v>129</v>
      </c>
      <c r="F31" s="52"/>
      <c r="G31" s="48"/>
      <c r="H31" s="49"/>
      <c r="I31" s="50">
        <f t="shared" si="0"/>
        <v>0</v>
      </c>
    </row>
    <row r="32" spans="1:9" ht="33.75">
      <c r="A32" s="55" t="s">
        <v>87</v>
      </c>
      <c r="B32" s="35"/>
      <c r="C32" s="35"/>
      <c r="D32" s="53"/>
      <c r="E32" s="57" t="s">
        <v>118</v>
      </c>
      <c r="F32" s="52"/>
      <c r="G32" s="48"/>
      <c r="H32" s="49"/>
      <c r="I32" s="50">
        <f t="shared" si="0"/>
        <v>0</v>
      </c>
    </row>
    <row r="33" spans="1:9" ht="33.75">
      <c r="A33" s="55" t="s">
        <v>119</v>
      </c>
      <c r="B33" s="35"/>
      <c r="C33" s="35"/>
      <c r="D33" s="53"/>
      <c r="E33" s="57" t="s">
        <v>161</v>
      </c>
      <c r="F33" s="52"/>
      <c r="G33" s="48">
        <v>45157</v>
      </c>
      <c r="H33" s="49"/>
      <c r="I33" s="50">
        <f t="shared" si="0"/>
        <v>45157</v>
      </c>
    </row>
    <row r="34" spans="1:9" ht="33.75">
      <c r="A34" s="55" t="s">
        <v>119</v>
      </c>
      <c r="B34" s="35"/>
      <c r="C34" s="35"/>
      <c r="D34" s="53"/>
      <c r="E34" s="57" t="s">
        <v>131</v>
      </c>
      <c r="F34" s="52"/>
      <c r="G34" s="48"/>
      <c r="H34" s="49"/>
      <c r="I34" s="50">
        <f>IF(ISNUMBER(G34),G34,0)-IF(ISNUMBER(H34),H34,0)</f>
        <v>0</v>
      </c>
    </row>
    <row r="35" spans="1:9" ht="67.5">
      <c r="A35" s="55" t="s">
        <v>84</v>
      </c>
      <c r="B35" s="35">
        <v>1</v>
      </c>
      <c r="C35" s="35">
        <v>151</v>
      </c>
      <c r="D35" s="53"/>
      <c r="E35" s="57" t="str">
        <f>IF(ISBLANK(F35),"",REPLACE(F35,1,3,"000"))</f>
        <v>00020203015100000151</v>
      </c>
      <c r="F35" s="52" t="s">
        <v>76</v>
      </c>
      <c r="G35" s="48">
        <v>34450</v>
      </c>
      <c r="H35" s="49">
        <v>5740</v>
      </c>
      <c r="I35" s="50">
        <f>G35-H35</f>
        <v>28710</v>
      </c>
    </row>
    <row r="36" spans="1:9" ht="67.5">
      <c r="A36" s="55" t="s">
        <v>85</v>
      </c>
      <c r="B36" s="35">
        <v>1</v>
      </c>
      <c r="C36" s="35">
        <v>151</v>
      </c>
      <c r="D36" s="53"/>
      <c r="E36" s="52" t="s">
        <v>133</v>
      </c>
      <c r="F36" s="52" t="s">
        <v>77</v>
      </c>
      <c r="G36" s="48">
        <v>2335220</v>
      </c>
      <c r="H36" s="49">
        <v>137000</v>
      </c>
      <c r="I36" s="50">
        <f t="shared" si="0"/>
        <v>2198220</v>
      </c>
    </row>
    <row r="37" spans="1:9" ht="101.25">
      <c r="A37" s="55" t="s">
        <v>86</v>
      </c>
      <c r="B37" s="35">
        <v>1</v>
      </c>
      <c r="C37" s="35">
        <v>151</v>
      </c>
      <c r="D37" s="53"/>
      <c r="E37" s="57" t="s">
        <v>167</v>
      </c>
      <c r="F37" s="52" t="s">
        <v>78</v>
      </c>
      <c r="G37" s="48">
        <v>500</v>
      </c>
      <c r="H37" s="49">
        <v>60</v>
      </c>
      <c r="I37" s="50">
        <f t="shared" si="0"/>
        <v>440</v>
      </c>
    </row>
    <row r="38" spans="1:9" ht="0.75" customHeight="1">
      <c r="A38" s="55" t="s">
        <v>109</v>
      </c>
      <c r="B38" s="35"/>
      <c r="C38" s="35"/>
      <c r="D38" s="53"/>
      <c r="E38" s="52" t="s">
        <v>107</v>
      </c>
      <c r="F38" s="52"/>
      <c r="G38" s="48">
        <v>39990</v>
      </c>
      <c r="H38" s="49">
        <v>20386</v>
      </c>
      <c r="I38" s="50">
        <f t="shared" si="0"/>
        <v>19604</v>
      </c>
    </row>
    <row r="39" spans="1:9" ht="33.75" hidden="1">
      <c r="A39" s="55" t="s">
        <v>87</v>
      </c>
      <c r="B39" s="35">
        <v>1</v>
      </c>
      <c r="C39" s="35">
        <v>151</v>
      </c>
      <c r="D39" s="53"/>
      <c r="E39" s="57" t="str">
        <f>IF(ISBLANK(F39),"",REPLACE(F39,1,3,"000"))</f>
        <v>00020204999105002151</v>
      </c>
      <c r="F39" s="52" t="s">
        <v>79</v>
      </c>
      <c r="G39" s="48">
        <v>16780</v>
      </c>
      <c r="H39" s="49">
        <v>16780</v>
      </c>
      <c r="I39" s="50">
        <f t="shared" si="0"/>
        <v>0</v>
      </c>
    </row>
    <row r="40" spans="1:9" ht="12.75" customHeight="1">
      <c r="A40" s="35"/>
      <c r="B40" s="35"/>
      <c r="C40" s="35"/>
      <c r="D40" s="38"/>
      <c r="E40" s="24"/>
      <c r="F40" s="24"/>
      <c r="G40" s="24"/>
      <c r="H40" s="24"/>
      <c r="I40" s="24"/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22.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7" ht="11.25" customHeight="1">
      <c r="A44" s="11"/>
      <c r="B44" s="11"/>
      <c r="C44" s="11"/>
      <c r="D44" s="11"/>
      <c r="E44" s="22"/>
      <c r="F44" s="22"/>
      <c r="G44" s="40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3" ht="23.25" customHeight="1">
      <c r="A64" s="11"/>
      <c r="B64" s="11"/>
      <c r="C64" s="11"/>
    </row>
    <row r="65" ht="9.75" customHeight="1"/>
    <row r="66" spans="1:6" ht="12.75" customHeight="1">
      <c r="A66" s="22"/>
      <c r="B66" s="22"/>
      <c r="C66" s="22"/>
      <c r="D66" s="22"/>
      <c r="E66" s="3"/>
      <c r="F66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6">
      <selection activeCell="F9" sqref="F9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21.125" style="0" customWidth="1"/>
    <col min="5" max="5" width="18.625" style="0" hidden="1" customWidth="1"/>
    <col min="6" max="6" width="12.12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9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70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1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4245121.9</v>
      </c>
      <c r="G7" s="49">
        <f>G8</f>
        <v>594776.1</v>
      </c>
      <c r="H7" s="48">
        <f>F8-G8</f>
        <v>3650345.8000000003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F9+F10+F11+F12+F13+F14+F15+F16+F17+F18+F19+F20+F21+F22+F23+F24+F25+F26+F27+F28+F29</f>
        <v>4245121.9</v>
      </c>
      <c r="G8" s="49">
        <f>G9+G10+G11+G12+G13+G14+G15+G16+G17+G18+G19+G20+G21+G22+G23+G24+G26+G27+G28+G29</f>
        <v>594776.1</v>
      </c>
      <c r="H8" s="48">
        <f>H7</f>
        <v>3650345.8000000003</v>
      </c>
    </row>
    <row r="9" spans="1:8" ht="15" customHeight="1">
      <c r="A9" s="55" t="s">
        <v>100</v>
      </c>
      <c r="B9" s="35">
        <v>2</v>
      </c>
      <c r="C9" s="53"/>
      <c r="D9" s="63" t="s">
        <v>138</v>
      </c>
      <c r="E9" s="52" t="s">
        <v>88</v>
      </c>
      <c r="F9" s="48">
        <v>383100</v>
      </c>
      <c r="G9" s="49">
        <v>84323.7</v>
      </c>
      <c r="H9" s="50">
        <f>F9-G9</f>
        <v>298776.3</v>
      </c>
    </row>
    <row r="10" spans="1:8" ht="23.25" customHeight="1">
      <c r="A10" s="55" t="s">
        <v>101</v>
      </c>
      <c r="B10" s="35">
        <v>2</v>
      </c>
      <c r="C10" s="53"/>
      <c r="D10" s="63" t="s">
        <v>139</v>
      </c>
      <c r="E10" s="52" t="s">
        <v>89</v>
      </c>
      <c r="F10" s="48">
        <v>115696</v>
      </c>
      <c r="G10" s="49">
        <v>23333.94</v>
      </c>
      <c r="H10" s="50">
        <f aca="true" t="shared" si="0" ref="H10:H27">IF(ISNUMBER(F10),F10,0)-IF(ISNUMBER(G10),G10,0)</f>
        <v>92362.06</v>
      </c>
    </row>
    <row r="11" spans="1:8" ht="12.75" customHeight="1">
      <c r="A11" s="55" t="s">
        <v>100</v>
      </c>
      <c r="B11" s="35">
        <v>2</v>
      </c>
      <c r="C11" s="53"/>
      <c r="D11" s="63" t="s">
        <v>140</v>
      </c>
      <c r="E11" s="52" t="s">
        <v>90</v>
      </c>
      <c r="F11" s="48">
        <v>717967</v>
      </c>
      <c r="G11" s="49">
        <v>77296.01</v>
      </c>
      <c r="H11" s="50">
        <f>IF(ISNUMBER(F11),F11,0)-IF(ISNUMBER(G11),G11,0)</f>
        <v>640670.99</v>
      </c>
    </row>
    <row r="12" spans="1:8" ht="22.5">
      <c r="A12" s="55" t="s">
        <v>101</v>
      </c>
      <c r="B12" s="35">
        <v>2</v>
      </c>
      <c r="C12" s="53"/>
      <c r="D12" s="63" t="s">
        <v>141</v>
      </c>
      <c r="E12" s="52" t="s">
        <v>91</v>
      </c>
      <c r="F12" s="48">
        <v>217228</v>
      </c>
      <c r="G12" s="49">
        <v>16703.63</v>
      </c>
      <c r="H12" s="50">
        <f t="shared" si="0"/>
        <v>200524.37</v>
      </c>
    </row>
    <row r="13" spans="1:8" ht="22.5">
      <c r="A13" s="55" t="s">
        <v>153</v>
      </c>
      <c r="B13" s="35">
        <v>2</v>
      </c>
      <c r="C13" s="53"/>
      <c r="D13" s="63" t="s">
        <v>147</v>
      </c>
      <c r="E13" s="52" t="s">
        <v>92</v>
      </c>
      <c r="F13" s="48">
        <v>282826</v>
      </c>
      <c r="G13" s="49">
        <v>13957.38</v>
      </c>
      <c r="H13" s="50">
        <f>IF(ISNUMBER(F13),F13,0)-IF(ISNUMBER(G13),G13,0)</f>
        <v>268868.62</v>
      </c>
    </row>
    <row r="14" spans="1:8" ht="12.75">
      <c r="A14" s="55" t="s">
        <v>103</v>
      </c>
      <c r="B14" s="35"/>
      <c r="C14" s="53"/>
      <c r="D14" s="63" t="s">
        <v>148</v>
      </c>
      <c r="E14" s="52"/>
      <c r="F14" s="48">
        <v>4066</v>
      </c>
      <c r="G14" s="49"/>
      <c r="H14" s="50">
        <f>IF(ISNUMBER(F14),F14,0)-IF(ISNUMBER(G14),G14,0)</f>
        <v>4066</v>
      </c>
    </row>
    <row r="15" spans="1:8" ht="12.75">
      <c r="A15" s="55" t="s">
        <v>100</v>
      </c>
      <c r="B15" s="35"/>
      <c r="C15" s="53"/>
      <c r="D15" s="63" t="s">
        <v>142</v>
      </c>
      <c r="E15" s="52"/>
      <c r="F15" s="48">
        <v>57348</v>
      </c>
      <c r="G15" s="49">
        <v>3477.12</v>
      </c>
      <c r="H15" s="50">
        <f t="shared" si="0"/>
        <v>53870.88</v>
      </c>
    </row>
    <row r="16" spans="1:8" ht="22.5">
      <c r="A16" s="55" t="s">
        <v>101</v>
      </c>
      <c r="B16" s="35"/>
      <c r="C16" s="53"/>
      <c r="D16" s="63" t="s">
        <v>143</v>
      </c>
      <c r="E16" s="52"/>
      <c r="F16" s="48">
        <v>17319</v>
      </c>
      <c r="G16" s="49">
        <v>1050.09</v>
      </c>
      <c r="H16" s="50">
        <f t="shared" si="0"/>
        <v>16268.91</v>
      </c>
    </row>
    <row r="17" spans="1:8" ht="12.75">
      <c r="A17" s="55" t="s">
        <v>103</v>
      </c>
      <c r="B17" s="35"/>
      <c r="C17" s="53"/>
      <c r="D17" s="63" t="s">
        <v>149</v>
      </c>
      <c r="E17" s="52"/>
      <c r="F17" s="48">
        <v>10000</v>
      </c>
      <c r="G17" s="49"/>
      <c r="H17" s="50"/>
    </row>
    <row r="18" spans="1:8" ht="12.75">
      <c r="A18" s="55" t="s">
        <v>103</v>
      </c>
      <c r="B18" s="35">
        <v>2</v>
      </c>
      <c r="C18" s="53"/>
      <c r="D18" s="63" t="s">
        <v>144</v>
      </c>
      <c r="E18" s="52" t="s">
        <v>93</v>
      </c>
      <c r="F18" s="48">
        <v>500</v>
      </c>
      <c r="G18" s="49"/>
      <c r="H18" s="50">
        <f t="shared" si="0"/>
        <v>500</v>
      </c>
    </row>
    <row r="19" spans="1:8" ht="16.5" customHeight="1">
      <c r="A19" s="55" t="s">
        <v>100</v>
      </c>
      <c r="B19" s="35">
        <v>2</v>
      </c>
      <c r="C19" s="53"/>
      <c r="D19" s="63" t="s">
        <v>145</v>
      </c>
      <c r="E19" s="52" t="s">
        <v>94</v>
      </c>
      <c r="F19" s="48">
        <v>21984</v>
      </c>
      <c r="G19" s="49">
        <v>3664</v>
      </c>
      <c r="H19" s="50">
        <f t="shared" si="0"/>
        <v>18320</v>
      </c>
    </row>
    <row r="20" spans="1:8" ht="22.5">
      <c r="A20" s="55" t="s">
        <v>101</v>
      </c>
      <c r="B20" s="35">
        <v>2</v>
      </c>
      <c r="C20" s="53"/>
      <c r="D20" s="63" t="s">
        <v>146</v>
      </c>
      <c r="E20" s="52" t="s">
        <v>95</v>
      </c>
      <c r="F20" s="48">
        <v>6636</v>
      </c>
      <c r="G20" s="49">
        <v>1106</v>
      </c>
      <c r="H20" s="50">
        <f t="shared" si="0"/>
        <v>5530</v>
      </c>
    </row>
    <row r="21" spans="1:8" ht="22.5">
      <c r="A21" s="55" t="s">
        <v>104</v>
      </c>
      <c r="B21" s="35">
        <v>2</v>
      </c>
      <c r="C21" s="53"/>
      <c r="D21" s="63" t="s">
        <v>150</v>
      </c>
      <c r="E21" s="52" t="s">
        <v>96</v>
      </c>
      <c r="F21" s="48">
        <v>5830</v>
      </c>
      <c r="G21" s="49"/>
      <c r="H21" s="50">
        <f t="shared" si="0"/>
        <v>5830</v>
      </c>
    </row>
    <row r="22" spans="1:8" ht="22.5">
      <c r="A22" s="55" t="s">
        <v>102</v>
      </c>
      <c r="B22" s="35"/>
      <c r="C22" s="53"/>
      <c r="D22" s="63" t="s">
        <v>151</v>
      </c>
      <c r="E22" s="52"/>
      <c r="F22" s="48">
        <v>20000</v>
      </c>
      <c r="G22" s="49"/>
      <c r="H22" s="50">
        <f t="shared" si="0"/>
        <v>20000</v>
      </c>
    </row>
    <row r="23" spans="1:8" ht="12.75">
      <c r="A23" s="55" t="s">
        <v>103</v>
      </c>
      <c r="B23" s="35"/>
      <c r="C23" s="53"/>
      <c r="D23" s="63" t="s">
        <v>152</v>
      </c>
      <c r="E23" s="52"/>
      <c r="F23" s="48">
        <v>2000</v>
      </c>
      <c r="G23" s="49"/>
      <c r="H23" s="50">
        <v>0</v>
      </c>
    </row>
    <row r="24" spans="1:8" ht="22.5">
      <c r="A24" s="55" t="s">
        <v>102</v>
      </c>
      <c r="B24" s="35">
        <v>2</v>
      </c>
      <c r="C24" s="53"/>
      <c r="D24" s="63" t="s">
        <v>162</v>
      </c>
      <c r="E24" s="52" t="s">
        <v>97</v>
      </c>
      <c r="F24" s="48">
        <v>85957</v>
      </c>
      <c r="G24" s="49"/>
      <c r="H24" s="50">
        <f t="shared" si="0"/>
        <v>85957</v>
      </c>
    </row>
    <row r="25" spans="1:8" ht="22.5">
      <c r="A25" s="55" t="s">
        <v>102</v>
      </c>
      <c r="B25" s="35">
        <v>2</v>
      </c>
      <c r="C25" s="53"/>
      <c r="D25" s="63" t="s">
        <v>163</v>
      </c>
      <c r="E25" s="52" t="s">
        <v>97</v>
      </c>
      <c r="F25" s="48">
        <v>452</v>
      </c>
      <c r="G25" s="49"/>
      <c r="H25" s="50">
        <f>IF(ISNUMBER(F25),F25,0)-IF(ISNUMBER(G25),G25,0)</f>
        <v>452</v>
      </c>
    </row>
    <row r="26" spans="1:8" ht="13.5" customHeight="1">
      <c r="A26" s="55" t="s">
        <v>103</v>
      </c>
      <c r="B26" s="35">
        <v>2</v>
      </c>
      <c r="C26" s="53"/>
      <c r="D26" s="63" t="s">
        <v>155</v>
      </c>
      <c r="E26" s="52" t="s">
        <v>98</v>
      </c>
      <c r="F26" s="48">
        <v>837349.9</v>
      </c>
      <c r="G26" s="49">
        <v>119109.57</v>
      </c>
      <c r="H26" s="50">
        <f t="shared" si="0"/>
        <v>718240.3300000001</v>
      </c>
    </row>
    <row r="27" spans="1:8" s="67" customFormat="1" ht="25.5" customHeight="1">
      <c r="A27" s="55" t="s">
        <v>153</v>
      </c>
      <c r="B27" s="35"/>
      <c r="C27" s="53"/>
      <c r="D27" s="63" t="s">
        <v>157</v>
      </c>
      <c r="E27" s="52"/>
      <c r="F27" s="64">
        <v>574734</v>
      </c>
      <c r="G27" s="65">
        <v>79361.66</v>
      </c>
      <c r="H27" s="66">
        <f t="shared" si="0"/>
        <v>495372.33999999997</v>
      </c>
    </row>
    <row r="28" spans="1:8" s="67" customFormat="1" ht="25.5" customHeight="1">
      <c r="A28" s="55" t="s">
        <v>153</v>
      </c>
      <c r="B28" s="35"/>
      <c r="C28" s="53"/>
      <c r="D28" s="63" t="s">
        <v>160</v>
      </c>
      <c r="E28" s="52"/>
      <c r="F28" s="64">
        <v>46393</v>
      </c>
      <c r="G28" s="65">
        <v>46393</v>
      </c>
      <c r="H28" s="66">
        <f>IF(ISNUMBER(F28),F28,0)-IF(ISNUMBER(G28),G28,0)</f>
        <v>0</v>
      </c>
    </row>
    <row r="29" spans="1:8" s="67" customFormat="1" ht="32.25" customHeight="1" thickBot="1">
      <c r="A29" s="55" t="s">
        <v>154</v>
      </c>
      <c r="B29" s="35">
        <v>2</v>
      </c>
      <c r="C29" s="53"/>
      <c r="D29" s="59" t="s">
        <v>156</v>
      </c>
      <c r="E29" s="52" t="s">
        <v>99</v>
      </c>
      <c r="F29" s="64">
        <v>837736</v>
      </c>
      <c r="G29" s="65">
        <v>125000</v>
      </c>
      <c r="H29" s="66">
        <f>IF(ISNUMBER(F29),F29,0)-IF(ISNUMBER(G29),G29,0)</f>
        <v>712736</v>
      </c>
    </row>
    <row r="30" spans="1:8" ht="22.5" customHeight="1" thickBot="1">
      <c r="A30" s="31" t="s">
        <v>28</v>
      </c>
      <c r="B30" s="35"/>
      <c r="C30" s="46">
        <v>450</v>
      </c>
      <c r="D30" s="45" t="s">
        <v>25</v>
      </c>
      <c r="E30" s="45"/>
      <c r="F30" s="56">
        <v>-17590.9</v>
      </c>
      <c r="G30" s="56">
        <v>7791.85</v>
      </c>
      <c r="H30" s="56">
        <f>F30+G30</f>
        <v>-9799.050000000001</v>
      </c>
    </row>
    <row r="35" ht="12.75">
      <c r="F35" s="68"/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9" t="s">
        <v>63</v>
      </c>
      <c r="D4" s="69" t="s">
        <v>60</v>
      </c>
      <c r="E4" s="8"/>
      <c r="F4" s="75" t="s">
        <v>61</v>
      </c>
      <c r="G4" s="78" t="s">
        <v>35</v>
      </c>
      <c r="H4" s="72" t="s">
        <v>62</v>
      </c>
    </row>
    <row r="5" spans="1:8" ht="10.5" customHeight="1">
      <c r="A5" s="8" t="s">
        <v>6</v>
      </c>
      <c r="B5" s="8"/>
      <c r="C5" s="70"/>
      <c r="D5" s="70"/>
      <c r="E5" s="25"/>
      <c r="F5" s="76"/>
      <c r="G5" s="79"/>
      <c r="H5" s="73"/>
    </row>
    <row r="6" spans="1:8" ht="37.5" customHeight="1">
      <c r="A6" s="8"/>
      <c r="B6" s="8"/>
      <c r="C6" s="71"/>
      <c r="D6" s="71"/>
      <c r="E6" s="8"/>
      <c r="F6" s="77"/>
      <c r="G6" s="80"/>
      <c r="H6" s="74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-17590.9</v>
      </c>
      <c r="G8" s="48">
        <f>G10+G12+G19</f>
        <v>7791.849999999977</v>
      </c>
      <c r="H8" s="48">
        <f>F8+G8</f>
        <v>-9799.050000000025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f>F20</f>
        <v>-17590.9</v>
      </c>
      <c r="G19" s="48">
        <f>G20+G21</f>
        <v>7791.849999999977</v>
      </c>
      <c r="H19" s="50">
        <f>F19+G19</f>
        <v>-9799.050000000025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165</v>
      </c>
      <c r="E20" s="52"/>
      <c r="F20" s="48">
        <v>-17590.9</v>
      </c>
      <c r="G20" s="48">
        <v>-586984.25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166</v>
      </c>
      <c r="E21" s="52"/>
      <c r="F21" s="48"/>
      <c r="G21" s="48">
        <v>594776.1</v>
      </c>
      <c r="H21" s="50" t="s">
        <v>25</v>
      </c>
    </row>
    <row r="22" spans="1:8" ht="33.75">
      <c r="A22" s="55" t="s">
        <v>106</v>
      </c>
      <c r="B22" s="35">
        <v>5</v>
      </c>
      <c r="C22" s="53" t="s">
        <v>23</v>
      </c>
      <c r="D22" s="57"/>
      <c r="E22" s="52" t="s">
        <v>105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120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117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164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Comp2</cp:lastModifiedBy>
  <cp:lastPrinted>2016-02-04T05:22:39Z</cp:lastPrinted>
  <dcterms:created xsi:type="dcterms:W3CDTF">1999-06-18T11:49:53Z</dcterms:created>
  <dcterms:modified xsi:type="dcterms:W3CDTF">2016-03-03T03:25:39Z</dcterms:modified>
  <cp:category/>
  <cp:version/>
  <cp:contentType/>
  <cp:contentStatus/>
</cp:coreProperties>
</file>